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<sst xmlns="http://schemas.openxmlformats.org/spreadsheetml/2006/main" count="73" uniqueCount="73">
  <si>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</si>
  <si>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</si>
  <si>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</si>
  <si>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</si>
  <si>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</si>
  <si>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</si>
  <si>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</si>
  <si>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</si>
  <si>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</si>
  <si>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</si>
  <si>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</si>
  <si>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</si>
  <si>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</si>
  <si>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</si>
  <si>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</si>
  <si>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</si>
  <si>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</si>
  <si>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</si>
  <si>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</si>
  <si>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</si>
  <si>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</si>
  <si>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</si>
  <si>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</si>
  <si>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</si>
  <si>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</si>
  <si>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</si>
  <si>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</si>
  <si>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</si>
  <si>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</si>
  <si>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</si>
  <si>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</si>
  <si>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</si>
  <si>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</si>
  <si>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</si>
  <si>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</si>
  <si>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</si>
  <si>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</si>
  <si>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</si>
  <si>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</si>
  <si>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</si>
  <si>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</si>
  <si>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</si>
  <si>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</si>
  <si>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</si>
  <si>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</si>
  <si>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</si>
  <si>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</si>
  <si>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</si>
  <si>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</si>
  <si>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</si>
  <si>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</si>
  <si>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</si>
  <si>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</si>
  <si>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</si>
  <si>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</si>
  <si>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</si>
  <si>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</si>
  <si>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</si>
  <si>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</si>
  <si>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</si>
  <si>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</si>
  <si>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</si>
  <si>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</si>
  <si>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</si>
  <si>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</si>
  <si>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</si>
  <si>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</si>
  <si>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</si>
  <si>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</si>
  <si>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</si>
  <si>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2.8</t>
  </si>
  <si>
    <t>Рекультивація території полігону твердих побутових відходів</t>
  </si>
  <si>
    <t>Профінансовано станом на 22.11.2016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</si>
</sst>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">
      <selection activeCell="F4" sqref="F4:F5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72</v>
      </c>
      <c r="G4" s="53" t="s">
        <v>58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7281000</v>
      </c>
      <c r="F7" s="32">
        <f>SUM(F8:F14)</f>
        <v>6383985.02</v>
      </c>
      <c r="G7" s="33">
        <f>F7/E7*100</f>
        <v>87.68005795907155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8308.26+8362.8+8544.6+8362.7+7272+7953.75+7544.7+6762.96+8299.17+8453.7</f>
        <v>79864.64</v>
      </c>
      <c r="G8" s="35">
        <f aca="true" t="shared" si="0" ref="G8:G33">F8/E8*100</f>
        <v>88.7384888888889</v>
      </c>
    </row>
    <row r="9" spans="1:7" ht="33.75" customHeight="1">
      <c r="A9" s="15" t="s">
        <v>7</v>
      </c>
      <c r="B9" s="16"/>
      <c r="C9" s="17" t="s">
        <v>57</v>
      </c>
      <c r="D9" s="34"/>
      <c r="E9" s="45">
        <v>198500</v>
      </c>
      <c r="F9" s="34">
        <f>91230+5642+63028</f>
        <v>159900</v>
      </c>
      <c r="G9" s="35">
        <f t="shared" si="0"/>
        <v>80.55415617128463</v>
      </c>
    </row>
    <row r="10" spans="1:7" ht="52.5" customHeight="1">
      <c r="A10" s="15" t="s">
        <v>22</v>
      </c>
      <c r="B10" s="16"/>
      <c r="C10" s="17" t="s">
        <v>60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+97510+63000+98000+156450+37730+356153.65+190780+86500+100400+152580+214700+125800+38900+900+27600+198200</f>
        <v>5278060</v>
      </c>
      <c r="G10" s="35">
        <f t="shared" si="0"/>
        <v>93.41699115044247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29850+69650+55800+27900+27900+27900+27900</f>
        <v>266900</v>
      </c>
      <c r="G12" s="35">
        <f t="shared" si="0"/>
        <v>88.96666666666667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14465.5+36337+54523+97342.3+84913.2+18106.2</f>
        <v>305687.2</v>
      </c>
      <c r="G13" s="35">
        <f t="shared" si="0"/>
        <v>99.99581288845275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300000+400000+441300-400000-100000</f>
        <v>641300</v>
      </c>
      <c r="F14" s="34">
        <f>89789.47+118027.56+40308.15</f>
        <v>248125.18</v>
      </c>
      <c r="G14" s="35">
        <f t="shared" si="0"/>
        <v>38.69096834554811</v>
      </c>
    </row>
    <row r="15" spans="1:7" ht="15">
      <c r="A15" s="15" t="s">
        <v>39</v>
      </c>
      <c r="B15" s="16"/>
      <c r="C15" s="18" t="s">
        <v>62</v>
      </c>
      <c r="D15" s="34"/>
      <c r="E15" s="38">
        <v>50000</v>
      </c>
      <c r="F15" s="34"/>
      <c r="G15" s="35">
        <f t="shared" si="0"/>
        <v>0</v>
      </c>
    </row>
    <row r="16" spans="1:7" ht="15">
      <c r="A16" s="19" t="s">
        <v>40</v>
      </c>
      <c r="B16" s="20"/>
      <c r="C16" s="21" t="s">
        <v>9</v>
      </c>
      <c r="D16" s="31"/>
      <c r="E16" s="32">
        <f>SUM(E17:E24)</f>
        <v>2010000</v>
      </c>
      <c r="F16" s="32">
        <f>SUM(F17:F24)</f>
        <v>1220754.84</v>
      </c>
      <c r="G16" s="33">
        <f t="shared" si="0"/>
        <v>60.734071641791054</v>
      </c>
    </row>
    <row r="17" spans="1:7" ht="18" customHeight="1">
      <c r="A17" s="15" t="s">
        <v>10</v>
      </c>
      <c r="B17" s="16" t="s">
        <v>41</v>
      </c>
      <c r="C17" s="17" t="s">
        <v>42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">
      <c r="A18" s="15" t="s">
        <v>12</v>
      </c>
      <c r="B18" s="16" t="s">
        <v>43</v>
      </c>
      <c r="C18" s="17" t="s">
        <v>11</v>
      </c>
      <c r="D18" s="34"/>
      <c r="E18" s="38">
        <v>250000</v>
      </c>
      <c r="F18" s="34">
        <f>35600+48950+11125+15575</f>
        <v>111250</v>
      </c>
      <c r="G18" s="35">
        <f t="shared" si="0"/>
        <v>44.5</v>
      </c>
    </row>
    <row r="19" spans="1:7" ht="15">
      <c r="A19" s="15" t="s">
        <v>13</v>
      </c>
      <c r="B19" s="16" t="s">
        <v>44</v>
      </c>
      <c r="C19" s="17" t="s">
        <v>45</v>
      </c>
      <c r="D19" s="34"/>
      <c r="E19" s="45">
        <f>400000+420000</f>
        <v>820000</v>
      </c>
      <c r="F19" s="34">
        <f>31325+32520+23800+11900+18700+20400+11900+138620.16+34000+217306.8+28900+173130.12</f>
        <v>742502.08</v>
      </c>
      <c r="G19" s="35">
        <f t="shared" si="0"/>
        <v>90.54903414634146</v>
      </c>
    </row>
    <row r="20" spans="1:7" ht="21.75" customHeight="1">
      <c r="A20" s="15" t="s">
        <v>14</v>
      </c>
      <c r="B20" s="16" t="s">
        <v>46</v>
      </c>
      <c r="C20" s="17" t="s">
        <v>59</v>
      </c>
      <c r="D20" s="34"/>
      <c r="E20" s="45">
        <v>90000</v>
      </c>
      <c r="F20" s="34">
        <f>29950+59803.76</f>
        <v>89753.76000000001</v>
      </c>
      <c r="G20" s="35">
        <f t="shared" si="0"/>
        <v>99.72640000000001</v>
      </c>
    </row>
    <row r="21" spans="1:7" ht="48.75" customHeight="1">
      <c r="A21" s="15" t="s">
        <v>63</v>
      </c>
      <c r="B21" s="16"/>
      <c r="C21" s="17" t="s">
        <v>67</v>
      </c>
      <c r="D21" s="34"/>
      <c r="E21" s="45">
        <v>50000</v>
      </c>
      <c r="F21" s="34">
        <f>17134+18745</f>
        <v>35879</v>
      </c>
      <c r="G21" s="35">
        <f t="shared" si="0"/>
        <v>71.758</v>
      </c>
    </row>
    <row r="22" spans="1:7" ht="48.75" customHeight="1">
      <c r="A22" s="15" t="s">
        <v>64</v>
      </c>
      <c r="B22" s="16"/>
      <c r="C22" s="17" t="s">
        <v>65</v>
      </c>
      <c r="D22" s="34"/>
      <c r="E22" s="45">
        <v>50000</v>
      </c>
      <c r="F22" s="34">
        <v>41884</v>
      </c>
      <c r="G22" s="35">
        <f>F22/E22*100</f>
        <v>83.768</v>
      </c>
    </row>
    <row r="23" spans="1:7" ht="48.75" customHeight="1">
      <c r="A23" s="15" t="s">
        <v>68</v>
      </c>
      <c r="B23" s="46"/>
      <c r="C23" s="17" t="s">
        <v>69</v>
      </c>
      <c r="D23" s="46"/>
      <c r="E23" s="50">
        <v>50000</v>
      </c>
      <c r="F23" s="46"/>
      <c r="G23" s="35">
        <f>F23/E23*100</f>
        <v>0</v>
      </c>
    </row>
    <row r="24" spans="1:7" ht="24" customHeight="1">
      <c r="A24" s="15" t="s">
        <v>70</v>
      </c>
      <c r="B24" s="16"/>
      <c r="C24" s="17" t="s">
        <v>71</v>
      </c>
      <c r="D24" s="34"/>
      <c r="E24" s="45">
        <v>500000</v>
      </c>
      <c r="F24" s="40"/>
      <c r="G24" s="35">
        <f>F24/E24*100</f>
        <v>0</v>
      </c>
    </row>
    <row r="25" spans="1:7" ht="18.75" customHeight="1">
      <c r="A25" s="19" t="s">
        <v>47</v>
      </c>
      <c r="B25" s="20"/>
      <c r="C25" s="22" t="s">
        <v>21</v>
      </c>
      <c r="D25" s="31"/>
      <c r="E25" s="32">
        <f>SUM(E26:E28)</f>
        <v>80000</v>
      </c>
      <c r="F25" s="32">
        <f>SUM(F26:F28)</f>
        <v>49500</v>
      </c>
      <c r="G25" s="33">
        <f t="shared" si="0"/>
        <v>61.875</v>
      </c>
    </row>
    <row r="26" spans="1:7" ht="30.75">
      <c r="A26" s="23" t="s">
        <v>15</v>
      </c>
      <c r="B26" s="16"/>
      <c r="C26" s="17" t="s">
        <v>48</v>
      </c>
      <c r="D26" s="34"/>
      <c r="E26" s="45">
        <v>40000</v>
      </c>
      <c r="F26" s="34">
        <f>15000+14500</f>
        <v>29500</v>
      </c>
      <c r="G26" s="35">
        <f t="shared" si="0"/>
        <v>73.75</v>
      </c>
    </row>
    <row r="27" spans="1:7" ht="19.5" customHeight="1">
      <c r="A27" s="23" t="s">
        <v>16</v>
      </c>
      <c r="B27" s="16"/>
      <c r="C27" s="17" t="s">
        <v>49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50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51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2828997.9400000004</v>
      </c>
      <c r="G29" s="33">
        <f t="shared" si="0"/>
        <v>62.711978167685636</v>
      </c>
    </row>
    <row r="30" spans="1:7" ht="15">
      <c r="A30" s="15" t="s">
        <v>19</v>
      </c>
      <c r="B30" s="16" t="s">
        <v>52</v>
      </c>
      <c r="C30" s="17" t="s">
        <v>53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54</v>
      </c>
      <c r="C31" s="17" t="s">
        <v>55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61</v>
      </c>
      <c r="B32" s="24"/>
      <c r="C32" s="48" t="s">
        <v>66</v>
      </c>
      <c r="D32" s="46"/>
      <c r="E32" s="47">
        <v>4181096.64</v>
      </c>
      <c r="F32" s="49">
        <f>719913.6+286153.8+38001.6+12510.66+359013.88+125281.2+37893+27760+98744.36+68249.6+256635.6+47756.4+29890+210228+107425.8+115932+224499.5+8979.93+3372.34+35801.2+14955.47</f>
        <v>2828997.9400000004</v>
      </c>
      <c r="G32" s="35">
        <f t="shared" si="0"/>
        <v>67.66162525246008</v>
      </c>
    </row>
    <row r="33" spans="1:7" ht="15">
      <c r="A33" s="25"/>
      <c r="B33" s="26"/>
      <c r="C33" s="27" t="s">
        <v>56</v>
      </c>
      <c r="D33" s="41"/>
      <c r="E33" s="42">
        <f>SUM(E25+E29+E16+E7)</f>
        <v>13882096.64</v>
      </c>
      <c r="F33" s="39">
        <f>F7+F16+F25+F29</f>
        <v>10483237.8</v>
      </c>
      <c r="G33" s="43">
        <f t="shared" si="0"/>
        <v>75.51624276835463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2016-11-22T12:18:11Z</dcterms:modified>
  <cp:category/>
  <cp:version/>
  <cp:contentType/>
  <cp:contentStatus/>
</cp:coreProperties>
</file>